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Cierre" sheetId="2" r:id="rId2"/>
    <sheet name="Registro" sheetId="3" r:id="rId3"/>
    <sheet name="Resumen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Planilla de cierre de caja diario</t>
        </is>
      </c>
    </row>
    <row r="3" ht="48" customHeight="1">
      <c r="A3" s="16" t="inlineStr">
        <is>
          <t xml:space="preserve">Cierre de caja en 3 hojas: el cierre del día (cobros por medio de pago, conteo de efectivo y arqueo), un registro diario con la diferencia de cada día y un resumen de faltantes y sobrantes.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"Cierre": cargá la fecha, el fondo inicial y la tolerancia de diferencia que aceptás (por ejemplo, $ 500).</t>
        </is>
      </c>
    </row>
    <row r="7" ht="32" customHeight="1">
      <c r="A7" s="16" t="inlineStr">
        <is>
          <t xml:space="preserve">2. Anotá en "Según el sistema" lo que dicen tus ventas de cada medio de pago, y en "Cobrado" lo que realmente recibiste (posnet, banco, billetera).</t>
        </is>
      </c>
    </row>
    <row r="8" ht="32" customHeight="1">
      <c r="A8" s="16" t="inlineStr">
        <is>
          <t xml:space="preserve">3. Contá el efectivo por denominación en el bloque "Conteo de efectivo". La planilla calcula el efectivo esperado y la diferencia.</t>
        </is>
      </c>
    </row>
    <row r="9" ht="32" customHeight="1">
      <c r="A9" s="16" t="inlineStr">
        <is>
          <t xml:space="preserve">4. Hoja "Registro": al terminar el día, copiá los totales del cierre en una fila nueva. El estado marca OK, Sobrante o Faltante.</t>
        </is>
      </c>
    </row>
    <row r="10" ht="32" customHeight="1">
      <c r="A10" s="16" t="inlineStr">
        <is>
          <t xml:space="preserve">5. Hoja "Resumen": faltantes, sobrantes y diferencia neta del período. Si se repiten los faltantes, mirá turnos y cajeros.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42" customWidth="1"/>
    <col min="2" max="2" width="20" customWidth="1"/>
    <col min="3" max="3" width="20" customWidth="1"/>
    <col min="4" max="4" width="18" customWidth="1"/>
  </cols>
  <sheetData>
    <row r="1">
      <c r="A1" s="7" t="inlineStr">
        <is>
          <t xml:space="preserve">Cierre de caja diario</t>
        </is>
      </c>
    </row>
    <row r="3">
      <c r="A3" s="2" t="inlineStr">
        <is>
          <t xml:space="preserve">Fecha</t>
        </is>
      </c>
      <c r="B3" s="15">
        <v>46311</v>
      </c>
    </row>
    <row r="4">
      <c r="A4" s="2" t="inlineStr">
        <is>
          <t xml:space="preserve">Responsable</t>
        </is>
      </c>
      <c r="B4" s="5" t="inlineStr">
        <is>
          <t xml:space="preserve">Lucía (turno mañana)</t>
        </is>
      </c>
    </row>
    <row r="5">
      <c r="A5" s="2" t="inlineStr">
        <is>
          <t xml:space="preserve">Fondo inicial de caja ($)</t>
        </is>
      </c>
      <c r="B5" s="6">
        <v>50000</v>
      </c>
    </row>
    <row r="6">
      <c r="A6" s="2" t="inlineStr">
        <is>
          <t xml:space="preserve">Tolerancia de diferencia ($)</t>
        </is>
      </c>
      <c r="B6" s="6">
        <v>500</v>
      </c>
    </row>
    <row r="8" ht="32" customHeight="1">
      <c r="A8" s="1" t="inlineStr">
        <is>
          <t xml:space="preserve">Medio de pago</t>
        </is>
      </c>
      <c r="B8" s="1" t="inlineStr">
        <is>
          <t xml:space="preserve">Según el sistema ($)</t>
        </is>
      </c>
      <c r="C8" s="1" t="inlineStr">
        <is>
          <t xml:space="preserve">Cobrado ($)</t>
        </is>
      </c>
      <c r="D8" s="1" t="inlineStr">
        <is>
          <t xml:space="preserve">Diferencia ($)</t>
        </is>
      </c>
    </row>
    <row r="9">
      <c r="A9" s="9" t="inlineStr">
        <is>
          <t xml:space="preserve">Efectivo</t>
        </is>
      </c>
      <c r="B9" s="6">
        <v>186400</v>
      </c>
      <c r="C9" s="3">
        <f>C30-B5+B17+B18</f>
        <v>185400</v>
      </c>
      <c r="D9" s="3">
        <f>C9-B9</f>
        <v>-1000</v>
      </c>
    </row>
    <row r="10">
      <c r="A10" s="9" t="inlineStr">
        <is>
          <t xml:space="preserve">Tarjeta de débito</t>
        </is>
      </c>
      <c r="B10" s="6">
        <v>142300</v>
      </c>
      <c r="C10" s="6">
        <v>142300</v>
      </c>
      <c r="D10" s="3">
        <f>C10-B10</f>
        <v>0</v>
      </c>
    </row>
    <row r="11">
      <c r="A11" s="9" t="inlineStr">
        <is>
          <t xml:space="preserve">Tarjeta de crédito</t>
        </is>
      </c>
      <c r="B11" s="6">
        <v>98750</v>
      </c>
      <c r="C11" s="6">
        <v>98750</v>
      </c>
      <c r="D11" s="3">
        <f>C11-B11</f>
        <v>0</v>
      </c>
    </row>
    <row r="12">
      <c r="A12" s="9" t="inlineStr">
        <is>
          <t xml:space="preserve">Transferencias</t>
        </is>
      </c>
      <c r="B12" s="6">
        <v>64200</v>
      </c>
      <c r="C12" s="6">
        <v>64200</v>
      </c>
      <c r="D12" s="3">
        <f>C12-B12</f>
        <v>0</v>
      </c>
    </row>
    <row r="13">
      <c r="A13" s="9" t="inlineStr">
        <is>
          <t xml:space="preserve">Billetera / QR</t>
        </is>
      </c>
      <c r="B13" s="6">
        <v>41300</v>
      </c>
      <c r="C13" s="6">
        <v>41300</v>
      </c>
      <c r="D13" s="3">
        <f>C13-B13</f>
        <v>0</v>
      </c>
    </row>
    <row r="14">
      <c r="A14" s="13" t="inlineStr">
        <is>
          <t xml:space="preserve">Total cobrado</t>
        </is>
      </c>
      <c r="B14" s="8">
        <f>SUM(B9:B13)</f>
        <v>532950</v>
      </c>
      <c r="C14" s="8">
        <f>SUM(C9:C13)</f>
        <v>531950</v>
      </c>
      <c r="D14" s="8">
        <f>SUM(D9:D13)</f>
        <v>-1000</v>
      </c>
    </row>
    <row r="16">
      <c r="A16" s="18" t="inlineStr">
        <is>
          <t xml:space="preserve">Movimientos de efectivo</t>
        </is>
      </c>
      <c r="B16" s="18"/>
    </row>
    <row r="17">
      <c r="A17" s="9" t="inlineStr">
        <is>
          <t xml:space="preserve">Retiros de efectivo (a caja fuerte o banco)</t>
        </is>
      </c>
      <c r="B17" s="6">
        <v>100000</v>
      </c>
    </row>
    <row r="18">
      <c r="A18" s="9" t="inlineStr">
        <is>
          <t xml:space="preserve">Gastos pagados desde la caja</t>
        </is>
      </c>
      <c r="B18" s="6">
        <v>9800</v>
      </c>
    </row>
    <row r="20">
      <c r="A20" s="18" t="inlineStr">
        <is>
          <t xml:space="preserve">Conteo de efectivo en caja</t>
        </is>
      </c>
      <c r="B20" s="18"/>
      <c r="C20" s="18"/>
    </row>
    <row r="21">
      <c r="A21" s="1" t="inlineStr">
        <is>
          <t xml:space="preserve">Denominación ($)</t>
        </is>
      </c>
      <c r="B21" s="1" t="inlineStr">
        <is>
          <t xml:space="preserve">Cantidad</t>
        </is>
      </c>
      <c r="C21" s="1" t="inlineStr">
        <is>
          <t xml:space="preserve">Subtotal ($)</t>
        </is>
      </c>
    </row>
    <row r="22">
      <c r="A22" s="3">
        <v>20000</v>
      </c>
      <c r="B22" s="11">
        <v>3</v>
      </c>
      <c r="C22" s="3">
        <f>A22*B22</f>
        <v>60000</v>
      </c>
    </row>
    <row r="23">
      <c r="A23" s="3">
        <v>10000</v>
      </c>
      <c r="B23" s="11">
        <v>3</v>
      </c>
      <c r="C23" s="3">
        <f>A23*B23</f>
        <v>30000</v>
      </c>
    </row>
    <row r="24">
      <c r="A24" s="3">
        <v>2000</v>
      </c>
      <c r="B24" s="11">
        <v>14</v>
      </c>
      <c r="C24" s="3">
        <f>A24*B24</f>
        <v>28000</v>
      </c>
    </row>
    <row r="25">
      <c r="A25" s="3">
        <v>1000</v>
      </c>
      <c r="B25" s="11">
        <v>4</v>
      </c>
      <c r="C25" s="3">
        <f>A25*B25</f>
        <v>4000</v>
      </c>
    </row>
    <row r="26">
      <c r="A26" s="3">
        <v>500</v>
      </c>
      <c r="B26" s="11">
        <v>5</v>
      </c>
      <c r="C26" s="3">
        <f>A26*B26</f>
        <v>2500</v>
      </c>
    </row>
    <row r="27">
      <c r="A27" s="3">
        <v>200</v>
      </c>
      <c r="B27" s="11">
        <v>3</v>
      </c>
      <c r="C27" s="3">
        <f>A27*B27</f>
        <v>600</v>
      </c>
    </row>
    <row r="28">
      <c r="A28" s="3">
        <v>100</v>
      </c>
      <c r="B28" s="11">
        <v>4</v>
      </c>
      <c r="C28" s="3">
        <f>A28*B28</f>
        <v>400</v>
      </c>
    </row>
    <row r="29">
      <c r="A29" s="9" t="inlineStr">
        <is>
          <t xml:space="preserve">Monedas (total en $)</t>
        </is>
      </c>
      <c r="B29" s="6">
        <v>100</v>
      </c>
      <c r="C29" s="3">
        <f>B29</f>
        <v>100</v>
      </c>
    </row>
    <row r="30">
      <c r="A30" s="13" t="inlineStr">
        <is>
          <t xml:space="preserve">Total efectivo contado</t>
        </is>
      </c>
      <c r="B30" s="13"/>
      <c r="C30" s="8">
        <f>SUM(C22:C29)</f>
        <v>125600</v>
      </c>
    </row>
    <row r="32">
      <c r="A32" s="18" t="inlineStr">
        <is>
          <t xml:space="preserve">Resultado del arqueo</t>
        </is>
      </c>
      <c r="B32" s="18"/>
    </row>
    <row r="33" ht="32" customHeight="1">
      <c r="A33" s="9" t="inlineStr">
        <is>
          <t xml:space="preserve">Efectivo esperado en caja (fondo + ventas - retiros - gastos)</t>
        </is>
      </c>
      <c r="B33" s="3">
        <f>B5+B9-B17-B18</f>
        <v>126600</v>
      </c>
    </row>
    <row r="34">
      <c r="A34" s="9" t="inlineStr">
        <is>
          <t xml:space="preserve">Efectivo contado</t>
        </is>
      </c>
      <c r="B34" s="3">
        <f>C30</f>
        <v>125600</v>
      </c>
    </row>
    <row r="35">
      <c r="A35" s="13" t="inlineStr">
        <is>
          <t xml:space="preserve">Diferencia (contado - esperado)</t>
        </is>
      </c>
      <c r="B35" s="8">
        <f>B34-B33</f>
        <v>-1000</v>
      </c>
    </row>
    <row r="36">
      <c r="A36" s="13" t="inlineStr">
        <is>
          <t xml:space="preserve">Estado</t>
        </is>
      </c>
      <c r="B36" s="13" t="str">
        <f>IF(ABS(B35)&lt;=B6,"OK",IF(B35&gt;0,"Sobrante","Faltante"))</f>
        <v>Faltante</v>
      </c>
    </row>
  </sheetData>
  <conditionalFormatting sqref="B36">
    <cfRule type="cellIs" dxfId="0" priority="1" operator="equal">
      <formula>"Faltante"</formula>
    </cfRule>
  </conditionalFormatting>
  <conditionalFormatting sqref="B36">
    <cfRule type="cellIs" dxfId="2" priority="2" operator="equal">
      <formula>"Sobrante"</formula>
    </cfRule>
  </conditionalFormatting>
  <conditionalFormatting sqref="B36">
    <cfRule type="cellIs" dxfId="1" priority="3" operator="equal">
      <formula>"OK"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3" customWidth="1"/>
    <col min="2" max="2" width="16" customWidth="1"/>
    <col min="3" max="3" width="18" customWidth="1"/>
    <col min="4" max="4" width="14" customWidth="1"/>
    <col min="5" max="5" width="16" customWidth="1"/>
    <col min="6" max="6" width="18" customWidth="1"/>
    <col min="7" max="7" width="18" customWidth="1"/>
    <col min="8" max="8" width="14" customWidth="1"/>
    <col min="9" max="9" width="12" customWidth="1"/>
  </cols>
  <sheetData>
    <row r="1">
      <c r="A1" s="7" t="inlineStr">
        <is>
          <t xml:space="preserve">Registro diario de cierres</t>
        </is>
      </c>
    </row>
    <row r="2">
      <c r="A2" s="2" t="inlineStr">
        <is>
          <t xml:space="preserve">Tolerancia ($)</t>
        </is>
      </c>
      <c r="B2" s="3">
        <f>Cierre!B6</f>
        <v>500</v>
      </c>
    </row>
    <row r="4" ht="32" customHeight="1">
      <c r="A4" s="1" t="inlineStr">
        <is>
          <t xml:space="preserve">Fecha</t>
        </is>
      </c>
      <c r="B4" s="1" t="inlineStr">
        <is>
          <t xml:space="preserve">Fondo inicial ($)</t>
        </is>
      </c>
      <c r="C4" s="1" t="inlineStr">
        <is>
          <t xml:space="preserve">Ventas en efectivo ($)</t>
        </is>
      </c>
      <c r="D4" s="1" t="inlineStr">
        <is>
          <t xml:space="preserve">Retiros ($)</t>
        </is>
      </c>
      <c r="E4" s="1" t="inlineStr">
        <is>
          <t xml:space="preserve">Gastos de caja ($)</t>
        </is>
      </c>
      <c r="F4" s="1" t="inlineStr">
        <is>
          <t xml:space="preserve">Efectivo esperado ($)</t>
        </is>
      </c>
      <c r="G4" s="1" t="inlineStr">
        <is>
          <t xml:space="preserve">Efectivo contado ($)</t>
        </is>
      </c>
      <c r="H4" s="1" t="inlineStr">
        <is>
          <t xml:space="preserve">Diferencia ($)</t>
        </is>
      </c>
      <c r="I4" s="1" t="inlineStr">
        <is>
          <t xml:space="preserve">Estado</t>
        </is>
      </c>
    </row>
    <row r="5">
      <c r="A5" s="15">
        <v>46300</v>
      </c>
      <c r="B5" s="6">
        <v>50000</v>
      </c>
      <c r="C5" s="6">
        <v>168400</v>
      </c>
      <c r="D5" s="6">
        <v>90000</v>
      </c>
      <c r="E5" s="6">
        <v>7500</v>
      </c>
      <c r="F5" s="3">
        <f>B5+C5-D5-E5</f>
        <v>120900</v>
      </c>
      <c r="G5" s="6">
        <v>120900</v>
      </c>
      <c r="H5" s="3">
        <f>G5-F5</f>
        <v>0</v>
      </c>
      <c r="I5" s="9" t="str">
        <f>IF(ABS(H5)&lt;=$B$2,"OK",IF(H5&gt;0,"Sobrante","Faltante"))</f>
        <v>OK</v>
      </c>
    </row>
    <row r="6">
      <c r="A6" s="15">
        <v>46301</v>
      </c>
      <c r="B6" s="6">
        <v>50000</v>
      </c>
      <c r="C6" s="6">
        <v>154200</v>
      </c>
      <c r="D6" s="6">
        <v>80000</v>
      </c>
      <c r="E6" s="6">
        <v>12000</v>
      </c>
      <c r="F6" s="3">
        <f>B6+C6-D6-E6</f>
        <v>112200</v>
      </c>
      <c r="G6" s="6">
        <v>111000</v>
      </c>
      <c r="H6" s="3">
        <f>G6-F6</f>
        <v>-1200</v>
      </c>
      <c r="I6" s="9" t="str">
        <f>IF(ABS(H6)&lt;=$B$2,"OK",IF(H6&gt;0,"Sobrante","Faltante"))</f>
        <v>Faltante</v>
      </c>
    </row>
    <row r="7">
      <c r="A7" s="15">
        <v>46302</v>
      </c>
      <c r="B7" s="6">
        <v>50000</v>
      </c>
      <c r="C7" s="6">
        <v>176900</v>
      </c>
      <c r="D7" s="6">
        <v>90000</v>
      </c>
      <c r="E7" s="6">
        <v>5200</v>
      </c>
      <c r="F7" s="3">
        <f>B7+C7-D7-E7</f>
        <v>131700</v>
      </c>
      <c r="G7" s="6">
        <v>132000</v>
      </c>
      <c r="H7" s="3">
        <f>G7-F7</f>
        <v>300</v>
      </c>
      <c r="I7" s="9" t="str">
        <f>IF(ABS(H7)&lt;=$B$2,"OK",IF(H7&gt;0,"Sobrante","Faltante"))</f>
        <v>OK</v>
      </c>
    </row>
    <row r="8">
      <c r="A8" s="15">
        <v>46303</v>
      </c>
      <c r="B8" s="6">
        <v>50000</v>
      </c>
      <c r="C8" s="6">
        <v>189300</v>
      </c>
      <c r="D8" s="6">
        <v>100000</v>
      </c>
      <c r="E8" s="6">
        <v>9800</v>
      </c>
      <c r="F8" s="3">
        <f>B8+C8-D8-E8</f>
        <v>129500</v>
      </c>
      <c r="G8" s="6">
        <v>129500</v>
      </c>
      <c r="H8" s="3">
        <f>G8-F8</f>
        <v>0</v>
      </c>
      <c r="I8" s="9" t="str">
        <f>IF(ABS(H8)&lt;=$B$2,"OK",IF(H8&gt;0,"Sobrante","Faltante"))</f>
        <v>OK</v>
      </c>
    </row>
    <row r="9">
      <c r="A9" s="15">
        <v>46304</v>
      </c>
      <c r="B9" s="6">
        <v>50000</v>
      </c>
      <c r="C9" s="6">
        <v>203700</v>
      </c>
      <c r="D9" s="6">
        <v>120000</v>
      </c>
      <c r="E9" s="6">
        <v>15300</v>
      </c>
      <c r="F9" s="3">
        <f>B9+C9-D9-E9</f>
        <v>118400</v>
      </c>
      <c r="G9" s="6">
        <v>113900</v>
      </c>
      <c r="H9" s="3">
        <f>G9-F9</f>
        <v>-4500</v>
      </c>
      <c r="I9" s="9" t="str">
        <f>IF(ABS(H9)&lt;=$B$2,"OK",IF(H9&gt;0,"Sobrante","Faltante"))</f>
        <v>Faltante</v>
      </c>
    </row>
    <row r="10">
      <c r="A10" s="15">
        <v>46305</v>
      </c>
      <c r="B10" s="6">
        <v>50000</v>
      </c>
      <c r="C10" s="6">
        <v>241500</v>
      </c>
      <c r="D10" s="6">
        <v>150000</v>
      </c>
      <c r="E10" s="6">
        <v>8000</v>
      </c>
      <c r="F10" s="3">
        <f>B10+C10-D10-E10</f>
        <v>133500</v>
      </c>
      <c r="G10" s="6">
        <v>136000</v>
      </c>
      <c r="H10" s="3">
        <f>G10-F10</f>
        <v>2500</v>
      </c>
      <c r="I10" s="9" t="str">
        <f>IF(ABS(H10)&lt;=$B$2,"OK",IF(H10&gt;0,"Sobrante","Faltante"))</f>
        <v>Sobrante</v>
      </c>
    </row>
    <row r="11">
      <c r="A11" s="15">
        <v>46308</v>
      </c>
      <c r="B11" s="6">
        <v>50000</v>
      </c>
      <c r="C11" s="6">
        <v>172800</v>
      </c>
      <c r="D11" s="6">
        <v>90000</v>
      </c>
      <c r="E11" s="6">
        <v>6400</v>
      </c>
      <c r="F11" s="3">
        <f>B11+C11-D11-E11</f>
        <v>126400</v>
      </c>
      <c r="G11" s="6">
        <v>126400</v>
      </c>
      <c r="H11" s="3">
        <f>G11-F11</f>
        <v>0</v>
      </c>
      <c r="I11" s="9" t="str">
        <f>IF(ABS(H11)&lt;=$B$2,"OK",IF(H11&gt;0,"Sobrante","Faltante"))</f>
        <v>OK</v>
      </c>
    </row>
    <row r="12">
      <c r="A12" s="15">
        <v>46309</v>
      </c>
      <c r="B12" s="6">
        <v>50000</v>
      </c>
      <c r="C12" s="6">
        <v>160900</v>
      </c>
      <c r="D12" s="6">
        <v>80000</v>
      </c>
      <c r="E12" s="6">
        <v>11200</v>
      </c>
      <c r="F12" s="3">
        <f>B12+C12-D12-E12</f>
        <v>119700</v>
      </c>
      <c r="G12" s="6">
        <v>118900</v>
      </c>
      <c r="H12" s="3">
        <f>G12-F12</f>
        <v>-800</v>
      </c>
      <c r="I12" s="9" t="str">
        <f>IF(ABS(H12)&lt;=$B$2,"OK",IF(H12&gt;0,"Sobrante","Faltante"))</f>
        <v>Faltante</v>
      </c>
    </row>
    <row r="13">
      <c r="A13" s="15">
        <v>46310</v>
      </c>
      <c r="B13" s="6">
        <v>50000</v>
      </c>
      <c r="C13" s="6">
        <v>181400</v>
      </c>
      <c r="D13" s="6">
        <v>90000</v>
      </c>
      <c r="E13" s="6">
        <v>4800</v>
      </c>
      <c r="F13" s="3">
        <f>B13+C13-D13-E13</f>
        <v>136600</v>
      </c>
      <c r="G13" s="6">
        <v>136600</v>
      </c>
      <c r="H13" s="3">
        <f>G13-F13</f>
        <v>0</v>
      </c>
      <c r="I13" s="9" t="str">
        <f>IF(ABS(H13)&lt;=$B$2,"OK",IF(H13&gt;0,"Sobrante","Faltante"))</f>
        <v>OK</v>
      </c>
    </row>
    <row r="14">
      <c r="A14" s="15">
        <v>46311</v>
      </c>
      <c r="B14" s="6">
        <v>50000</v>
      </c>
      <c r="C14" s="6">
        <v>195600</v>
      </c>
      <c r="D14" s="6">
        <v>100000</v>
      </c>
      <c r="E14" s="6">
        <v>7100</v>
      </c>
      <c r="F14" s="3">
        <f>B14+C14-D14-E14</f>
        <v>138500</v>
      </c>
      <c r="G14" s="6">
        <v>138900</v>
      </c>
      <c r="H14" s="3">
        <f>G14-F14</f>
        <v>400</v>
      </c>
      <c r="I14" s="9" t="str">
        <f>IF(ABS(H14)&lt;=$B$2,"OK",IF(H14&gt;0,"Sobrante","Faltante"))</f>
        <v>OK</v>
      </c>
    </row>
    <row r="15">
      <c r="A15" s="15"/>
      <c r="B15" s="6"/>
      <c r="C15" s="6"/>
      <c r="D15" s="6"/>
      <c r="E15" s="6"/>
      <c r="G15" s="6"/>
    </row>
    <row r="16">
      <c r="A16" s="15"/>
      <c r="B16" s="6"/>
      <c r="C16" s="6"/>
      <c r="D16" s="6"/>
      <c r="E16" s="6"/>
      <c r="G16" s="6"/>
    </row>
    <row r="17">
      <c r="A17" s="15"/>
      <c r="B17" s="6"/>
      <c r="C17" s="6"/>
      <c r="D17" s="6"/>
      <c r="E17" s="6"/>
      <c r="G17" s="6"/>
    </row>
    <row r="18">
      <c r="A18" s="15"/>
      <c r="B18" s="6"/>
      <c r="C18" s="6"/>
      <c r="D18" s="6"/>
      <c r="E18" s="6"/>
      <c r="G18" s="6"/>
    </row>
    <row r="19">
      <c r="A19" s="15"/>
      <c r="B19" s="6"/>
      <c r="C19" s="6"/>
      <c r="D19" s="6"/>
      <c r="E19" s="6"/>
      <c r="G19" s="6"/>
    </row>
    <row r="20">
      <c r="A20" s="15"/>
      <c r="B20" s="6"/>
      <c r="C20" s="6"/>
      <c r="D20" s="6"/>
      <c r="E20" s="6"/>
      <c r="G20" s="6"/>
    </row>
    <row r="21">
      <c r="A21" s="15"/>
      <c r="B21" s="6"/>
      <c r="C21" s="6"/>
      <c r="D21" s="6"/>
      <c r="E21" s="6"/>
      <c r="G21" s="6"/>
    </row>
    <row r="22">
      <c r="A22" s="15"/>
      <c r="B22" s="6"/>
      <c r="C22" s="6"/>
      <c r="D22" s="6"/>
      <c r="E22" s="6"/>
      <c r="G22" s="6"/>
    </row>
    <row r="23">
      <c r="A23" s="15"/>
      <c r="B23" s="6"/>
      <c r="C23" s="6"/>
      <c r="D23" s="6"/>
      <c r="E23" s="6"/>
      <c r="G23" s="6"/>
    </row>
    <row r="24">
      <c r="A24" s="15"/>
      <c r="B24" s="6"/>
      <c r="C24" s="6"/>
      <c r="D24" s="6"/>
      <c r="E24" s="6"/>
      <c r="G24" s="6"/>
    </row>
    <row r="25">
      <c r="A25" s="15"/>
      <c r="B25" s="6"/>
      <c r="C25" s="6"/>
      <c r="D25" s="6"/>
      <c r="E25" s="6"/>
      <c r="G25" s="6"/>
    </row>
    <row r="26">
      <c r="A26" s="15"/>
      <c r="B26" s="6"/>
      <c r="C26" s="6"/>
      <c r="D26" s="6"/>
      <c r="E26" s="6"/>
      <c r="G26" s="6"/>
    </row>
    <row r="27">
      <c r="A27" s="15"/>
      <c r="B27" s="6"/>
      <c r="C27" s="6"/>
      <c r="D27" s="6"/>
      <c r="E27" s="6"/>
      <c r="G27" s="6"/>
    </row>
    <row r="28">
      <c r="A28" s="15"/>
      <c r="B28" s="6"/>
      <c r="C28" s="6"/>
      <c r="D28" s="6"/>
      <c r="E28" s="6"/>
      <c r="G28" s="6"/>
    </row>
    <row r="29">
      <c r="A29" s="15"/>
      <c r="B29" s="6"/>
      <c r="C29" s="6"/>
      <c r="D29" s="6"/>
      <c r="E29" s="6"/>
      <c r="G29" s="6"/>
    </row>
    <row r="30">
      <c r="A30" s="15"/>
      <c r="B30" s="6"/>
      <c r="C30" s="6"/>
      <c r="D30" s="6"/>
      <c r="E30" s="6"/>
      <c r="G30" s="6"/>
    </row>
    <row r="31">
      <c r="A31" s="15"/>
      <c r="B31" s="6"/>
      <c r="C31" s="6"/>
      <c r="D31" s="6"/>
      <c r="E31" s="6"/>
      <c r="G31" s="6"/>
    </row>
    <row r="32">
      <c r="A32" s="15"/>
      <c r="B32" s="6"/>
      <c r="C32" s="6"/>
      <c r="D32" s="6"/>
      <c r="E32" s="6"/>
      <c r="G32" s="6"/>
    </row>
    <row r="33">
      <c r="A33" s="15"/>
      <c r="B33" s="6"/>
      <c r="C33" s="6"/>
      <c r="D33" s="6"/>
      <c r="E33" s="6"/>
      <c r="G33" s="6"/>
    </row>
    <row r="34">
      <c r="A34" s="15"/>
      <c r="B34" s="6"/>
      <c r="C34" s="6"/>
      <c r="D34" s="6"/>
      <c r="E34" s="6"/>
      <c r="G34" s="6"/>
    </row>
    <row r="35">
      <c r="A35" s="15"/>
      <c r="B35" s="6"/>
      <c r="C35" s="6"/>
      <c r="D35" s="6"/>
      <c r="E35" s="6"/>
      <c r="G35" s="6"/>
    </row>
    <row r="36">
      <c r="A36" s="15"/>
      <c r="B36" s="6"/>
      <c r="C36" s="6"/>
      <c r="D36" s="6"/>
      <c r="E36" s="6"/>
      <c r="G36" s="6"/>
    </row>
    <row r="37">
      <c r="A37" s="15"/>
      <c r="B37" s="6"/>
      <c r="C37" s="6"/>
      <c r="D37" s="6"/>
      <c r="E37" s="6"/>
      <c r="G37" s="6"/>
    </row>
    <row r="38">
      <c r="A38" s="15"/>
      <c r="B38" s="6"/>
      <c r="C38" s="6"/>
      <c r="D38" s="6"/>
      <c r="E38" s="6"/>
      <c r="G38" s="6"/>
    </row>
    <row r="39">
      <c r="A39" s="15"/>
      <c r="B39" s="6"/>
      <c r="C39" s="6"/>
      <c r="D39" s="6"/>
      <c r="E39" s="6"/>
      <c r="G39" s="6"/>
    </row>
    <row r="40">
      <c r="A40" s="15"/>
      <c r="B40" s="6"/>
      <c r="C40" s="6"/>
      <c r="D40" s="6"/>
      <c r="E40" s="6"/>
      <c r="G40" s="6"/>
    </row>
  </sheetData>
  <conditionalFormatting sqref="I5:I40">
    <cfRule type="cellIs" dxfId="0" priority="1" operator="equal">
      <formula>"Faltante"</formula>
    </cfRule>
  </conditionalFormatting>
  <conditionalFormatting sqref="I5:I40">
    <cfRule type="cellIs" dxfId="2" priority="2" operator="equal">
      <formula>"Sobrante"</formula>
    </cfRule>
  </conditionalFormatting>
  <conditionalFormatting sqref="I5:I40">
    <cfRule type="cellIs" dxfId="1" priority="3" operator="equal">
      <formula>"OK"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46" customWidth="1"/>
    <col min="2" max="2" width="22" customWidth="1"/>
  </cols>
  <sheetData>
    <row r="1">
      <c r="A1" s="7" t="inlineStr">
        <is>
          <t xml:space="preserve">Resumen del período</t>
        </is>
      </c>
    </row>
    <row r="3">
      <c r="A3" s="9" t="inlineStr">
        <is>
          <t xml:space="preserve">Días registrados</t>
        </is>
      </c>
      <c r="B3" s="12">
        <f>COUNT(Registro!G5:G14)</f>
        <v>10</v>
      </c>
    </row>
    <row r="4">
      <c r="A4" s="9" t="inlineStr">
        <is>
          <t xml:space="preserve">Ventas en efectivo del período ($)</t>
        </is>
      </c>
      <c r="B4" s="3">
        <f>SUM(Registro!C5:C14)</f>
        <v>1844700</v>
      </c>
    </row>
    <row r="5">
      <c r="A5" s="9" t="inlineStr">
        <is>
          <t xml:space="preserve">Días con faltante</t>
        </is>
      </c>
      <c r="B5" s="12">
        <f>COUNTIF(Registro!I5:I14,"Faltante")</f>
        <v>3</v>
      </c>
    </row>
    <row r="6">
      <c r="A6" s="9" t="inlineStr">
        <is>
          <t xml:space="preserve">Días con sobrante</t>
        </is>
      </c>
      <c r="B6" s="12">
        <f>COUNTIF(Registro!I5:I14,"Sobrante")</f>
        <v>1</v>
      </c>
    </row>
    <row r="7">
      <c r="A7" s="9" t="inlineStr">
        <is>
          <t xml:space="preserve">Faltantes acumulados ($)</t>
        </is>
      </c>
      <c r="B7" s="3">
        <f>SUMIFS(Registro!H5:H14,Registro!H5:H14,"&lt;0")</f>
        <v>-6500</v>
      </c>
    </row>
    <row r="8">
      <c r="A8" s="9" t="inlineStr">
        <is>
          <t xml:space="preserve">Sobrantes acumulados ($)</t>
        </is>
      </c>
      <c r="B8" s="3">
        <f>SUMIFS(Registro!H5:H14,Registro!H5:H14,"&gt;0")</f>
        <v>3200</v>
      </c>
    </row>
    <row r="9">
      <c r="A9" s="13" t="inlineStr">
        <is>
          <t xml:space="preserve">Diferencia neta del período ($)</t>
        </is>
      </c>
      <c r="B9" s="8">
        <f>SUM(Registro!H5:H14)</f>
        <v>-3300</v>
      </c>
    </row>
    <row r="10">
      <c r="A10" s="13" t="inlineStr">
        <is>
          <t xml:space="preserve">Diferencia neta (% de las ventas en efectivo)</t>
        </is>
      </c>
      <c r="B10" s="17">
        <f>IFERROR(B9/B4,0)</f>
        <v>-0.0017889087656529517</v>
      </c>
    </row>
    <row r="12" ht="32" customHeight="1">
      <c r="A12" s="10" t="inlineStr">
        <is>
          <t xml:space="preserve">Si agregás días, ampliá el rango de las fórmulas de esta hoja (filas 5 a 14 de "Registro") para que los incluyan.</t>
        </is>
      </c>
    </row>
  </sheetData>
  <mergeCells count="1">
    <mergeCell ref="A12:B12"/>
  </mergeCells>
  <pageMargins left="0.7" right="0.7" top="0.75" bottom="0.75" header="0.3" footer="0.3"/>
</worksheet>
</file>