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ciones" sheetId="1" r:id="rId1"/>
    <sheet name="Productos" sheetId="2" r:id="rId2"/>
    <sheet name="Movimientos" sheetId="3" r:id="rId3"/>
    <sheet name="Resumen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\ #,##0"/>
    <numFmt numFmtId="165" formatCode="0.0%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F3864"/>
      <name val="Calibri"/>
    </font>
    <font>
      <i/>
      <sz val="10"/>
      <color rgb="FF59595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6FE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/>
    <xf numFmtId="164" fontId="0" fillId="0" borderId="1" xfId="0" applyNumberFormat="1" applyFont="1" applyFill="1" applyBorder="1"/>
    <xf numFmtId="165" fontId="0" fillId="0" borderId="1" xfId="0" applyNumberFormat="1" applyFont="1" applyFill="1" applyBorder="1"/>
    <xf numFmtId="0" fontId="0" fillId="3" borderId="1" xfId="0" applyNumberFormat="1" applyFont="1" applyFill="1" applyBorder="1"/>
    <xf numFmtId="164" fontId="0" fillId="3" borderId="1" xfId="0" applyNumberFormat="1" applyFont="1" applyFill="1" applyBorder="1"/>
    <xf numFmtId="0" fontId="3" fillId="0" borderId="0" xfId="0" applyNumberFormat="1" applyFont="1" applyFill="1" applyBorder="1"/>
    <xf numFmtId="164" fontId="1" fillId="4" borderId="1" xfId="0" applyNumberFormat="1" applyFont="1" applyFill="1" applyBorder="1"/>
    <xf numFmtId="0" fontId="0" fillId="0" borderId="1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3" fontId="0" fillId="3" borderId="1" xfId="0" applyNumberFormat="1" applyFont="1" applyFill="1" applyBorder="1"/>
    <xf numFmtId="3" fontId="0" fillId="0" borderId="1" xfId="0" applyNumberFormat="1" applyFont="1" applyFill="1" applyBorder="1"/>
    <xf numFmtId="0" fontId="1" fillId="4" borderId="1" xfId="0" applyNumberFormat="1" applyFont="1" applyFill="1" applyBorder="1"/>
    <xf numFmtId="165" fontId="0" fillId="3" borderId="1" xfId="0" applyNumberFormat="1" applyFont="1" applyFill="1" applyBorder="1"/>
    <xf numFmtId="14" fontId="0" fillId="3" borderId="1" xfId="0" applyNumberFormat="1" applyFont="1" applyFill="1" applyBorder="1"/>
    <xf numFmtId="0" fontId="0" fillId="0" borderId="0" xfId="0" applyNumberFormat="1" applyFont="1" applyFill="1" applyBorder="1" applyAlignment="1">
      <alignment vertical="top" wrapText="1"/>
    </xf>
    <xf numFmtId="165" fontId="1" fillId="4" borderId="1" xfId="0" applyNumberFormat="1" applyFont="1" applyFill="1" applyBorder="1"/>
    <xf numFmtId="0" fontId="1" fillId="5" borderId="1" xfId="0" applyNumberFormat="1" applyFont="1" applyFill="1" applyBorder="1"/>
    <xf numFmtId="0" fontId="0" fillId="3" borderId="1" xfId="0" applyNumberFormat="1" applyFont="1" applyFill="1" applyBorder="1" applyAlignment="1">
      <alignment vertical="top" wrapText="1"/>
    </xf>
    <xf numFmtId="14" fontId="0" fillId="0" borderId="1" xfId="0" applyNumberFormat="1" applyFont="1" applyFill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/>
  </sheetViews>
  <sheetFormatPr defaultRowHeight="15"/>
  <cols>
    <col min="1" max="1" width="110" customWidth="1"/>
  </cols>
  <sheetData>
    <row r="1">
      <c r="A1" s="7" t="inlineStr">
        <is>
          <t xml:space="preserve">Plantilla de control de stock</t>
        </is>
      </c>
    </row>
    <row r="3" ht="48" customHeight="1">
      <c r="A3" s="16" t="inlineStr">
        <is>
          <t xml:space="preserve">Control de inventario con stock inicial, entradas, salidas, stock actual, alerta de reposición y valor del stock. Cargás los movimientos y todo lo demás se calcula solo.</t>
        </is>
      </c>
    </row>
    <row r="5">
      <c r="A5" s="2" t="inlineStr">
        <is>
          <t xml:space="preserve">Cómo usarla</t>
        </is>
      </c>
    </row>
    <row r="6" ht="32" customHeight="1">
      <c r="A6" s="16" t="inlineStr">
        <is>
          <t xml:space="preserve">1. Hoja "Productos": cargá un producto por fila con su código, costo, precio, stock inicial y stock mínimo. Si necesitás más filas, copiá la última hacia abajo.</t>
        </is>
      </c>
    </row>
    <row r="7" ht="32" customHeight="1">
      <c r="A7" s="16" t="inlineStr">
        <is>
          <t xml:space="preserve">2. Hoja "Movimientos": cada vez que entra o sale mercadería, agregá una fila con fecha, código, tipo (Entrada o Salida) y cantidad.</t>
        </is>
      </c>
    </row>
    <row r="8" ht="32" customHeight="1">
      <c r="A8" s="16" t="inlineStr">
        <is>
          <t xml:space="preserve">3. "Productos" suma solo las entradas y salidas por código y calcula el stock actual. La columna Estado marca "Reponer" cuando el stock llega al mínimo.</t>
        </is>
      </c>
    </row>
    <row r="9" ht="18" customHeight="1">
      <c r="A9" s="16" t="inlineStr">
        <is>
          <t xml:space="preserve">4. Hoja "Resumen": valor total del stock y cantidad de productos a reponer.</t>
        </is>
      </c>
    </row>
    <row r="10" ht="32" customHeight="1">
      <c r="A10" s="16" t="inlineStr">
        <is>
          <t xml:space="preserve">5. El stock mínimo conviene calcularlo con tu demora de reposición: consumo diario por días de entrega, más un colchón.</t>
        </is>
      </c>
    </row>
    <row r="12">
      <c r="A12" s="2" t="inlineStr">
        <is>
          <t xml:space="preserve">Colores</t>
        </is>
      </c>
    </row>
    <row r="13">
      <c r="A13" s="5" t="inlineStr">
        <is>
          <t xml:space="preserve">Celdas amarillas: son tuyas, escribí o reemplazá los datos de ejemplo.</t>
        </is>
      </c>
    </row>
    <row r="14">
      <c r="A14" s="9" t="inlineStr">
        <is>
          <t xml:space="preserve">Celdas blancas con borde: tienen fórmula, no las pises.</t>
        </is>
      </c>
    </row>
    <row r="15">
      <c r="A15" s="10" t="inlineStr">
        <is>
          <t xml:space="preserve">Los datos cargados son de EJEMPLO (ficticios). Reemplazalos por los de tu negocio.</t>
        </is>
      </c>
    </row>
    <row r="17">
      <c r="A17" s="10" t="inlineStr">
        <is>
          <t xml:space="preserve">Plantilla gratuita de YoFacturo (yo-facturo.com). Verificada: 16/10/2026. Para temas impositivos o laborales, confirmá con tu contador.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workbookViewId="0">
      <pane xSplit="2" ySplit="4" topLeftCell="C5" activePane="bottomRight" state="frozen"/>
    </sheetView>
  </sheetViews>
  <sheetFormatPr defaultRowHeight="15"/>
  <cols>
    <col min="1" max="1" width="10" customWidth="1"/>
    <col min="2" max="2" width="28" customWidth="1"/>
    <col min="3" max="3" width="16" customWidth="1"/>
    <col min="4" max="4" width="16" customWidth="1"/>
    <col min="5" max="5" width="16" customWidth="1"/>
    <col min="6" max="6" width="13" customWidth="1"/>
    <col min="7" max="7" width="11" customWidth="1"/>
    <col min="8" max="8" width="11" customWidth="1"/>
    <col min="9" max="9" width="13" customWidth="1"/>
    <col min="10" max="10" width="13" customWidth="1"/>
    <col min="11" max="11" width="12" customWidth="1"/>
    <col min="12" max="12" width="18" customWidth="1"/>
    <col min="13" max="13" width="12" customWidth="1"/>
  </cols>
  <sheetData>
    <row r="1">
      <c r="A1" s="7" t="inlineStr">
        <is>
          <t xml:space="preserve">Control de stock: productos</t>
        </is>
      </c>
    </row>
    <row r="4" ht="32" customHeight="1">
      <c r="A4" s="1" t="inlineStr">
        <is>
          <t xml:space="preserve">Código</t>
        </is>
      </c>
      <c r="B4" s="1" t="inlineStr">
        <is>
          <t xml:space="preserve">Producto</t>
        </is>
      </c>
      <c r="C4" s="1" t="inlineStr">
        <is>
          <t xml:space="preserve">Categoría</t>
        </is>
      </c>
      <c r="D4" s="1" t="inlineStr">
        <is>
          <t xml:space="preserve">Costo unitario ($)</t>
        </is>
      </c>
      <c r="E4" s="1" t="inlineStr">
        <is>
          <t xml:space="preserve">Precio de venta ($)</t>
        </is>
      </c>
      <c r="F4" s="1" t="inlineStr">
        <is>
          <t xml:space="preserve">Stock inicial</t>
        </is>
      </c>
      <c r="G4" s="1" t="inlineStr">
        <is>
          <t xml:space="preserve">Entradas</t>
        </is>
      </c>
      <c r="H4" s="1" t="inlineStr">
        <is>
          <t xml:space="preserve">Salidas</t>
        </is>
      </c>
      <c r="I4" s="1" t="inlineStr">
        <is>
          <t xml:space="preserve">Stock actual</t>
        </is>
      </c>
      <c r="J4" s="1" t="inlineStr">
        <is>
          <t xml:space="preserve">Stock mínimo</t>
        </is>
      </c>
      <c r="K4" s="1" t="inlineStr">
        <is>
          <t xml:space="preserve">Estado</t>
        </is>
      </c>
      <c r="L4" s="1" t="inlineStr">
        <is>
          <t xml:space="preserve">Valor del stock ($)</t>
        </is>
      </c>
      <c r="M4" s="1" t="inlineStr">
        <is>
          <t xml:space="preserve">Margen (%)</t>
        </is>
      </c>
    </row>
    <row r="5">
      <c r="A5" s="5" t="inlineStr">
        <is>
          <t xml:space="preserve">CAF-001</t>
        </is>
      </c>
      <c r="B5" s="5" t="inlineStr">
        <is>
          <t xml:space="preserve">Café en grano 1 kg</t>
        </is>
      </c>
      <c r="C5" s="5" t="inlineStr">
        <is>
          <t xml:space="preserve">Café</t>
        </is>
      </c>
      <c r="D5" s="6">
        <v>14000</v>
      </c>
      <c r="E5" s="6">
        <v>22000</v>
      </c>
      <c r="F5" s="11">
        <v>40</v>
      </c>
      <c r="G5" s="12">
        <f>SUMIFS(Movimientos!$D$5:$D$300,Movimientos!$B$5:$B$300,A5,Movimientos!$C$5:$C$300,"Entrada")</f>
        <v>10</v>
      </c>
      <c r="H5" s="12">
        <f>SUMIFS(Movimientos!$D$5:$D$300,Movimientos!$B$5:$B$300,A5,Movimientos!$C$5:$C$300,"Salida")</f>
        <v>26</v>
      </c>
      <c r="I5" s="12">
        <f>F5+G5-H5</f>
        <v>24</v>
      </c>
      <c r="J5" s="11">
        <v>15</v>
      </c>
      <c r="K5" s="9" t="str">
        <f>IF(I5&lt;=J5,"Reponer","OK")</f>
        <v>OK</v>
      </c>
      <c r="L5" s="3">
        <f>I5*D5</f>
        <v>336000</v>
      </c>
      <c r="M5" s="4">
        <f>IFERROR((E5-D5)/E5,0)</f>
        <v>0.36363636363636365</v>
      </c>
    </row>
    <row r="6">
      <c r="A6" s="5" t="inlineStr">
        <is>
          <t xml:space="preserve">CAF-002</t>
        </is>
      </c>
      <c r="B6" s="5" t="inlineStr">
        <is>
          <t xml:space="preserve">Café molido 250 g</t>
        </is>
      </c>
      <c r="C6" s="5" t="inlineStr">
        <is>
          <t xml:space="preserve">Café</t>
        </is>
      </c>
      <c r="D6" s="6">
        <v>4200</v>
      </c>
      <c r="E6" s="6">
        <v>7000</v>
      </c>
      <c r="F6" s="11">
        <v>60</v>
      </c>
      <c r="G6" s="12">
        <f>SUMIFS(Movimientos!$D$5:$D$300,Movimientos!$B$5:$B$300,A6,Movimientos!$C$5:$C$300,"Entrada")</f>
        <v>0</v>
      </c>
      <c r="H6" s="12">
        <f>SUMIFS(Movimientos!$D$5:$D$300,Movimientos!$B$5:$B$300,A6,Movimientos!$C$5:$C$300,"Salida")</f>
        <v>43</v>
      </c>
      <c r="I6" s="12">
        <f>F6+G6-H6</f>
        <v>17</v>
      </c>
      <c r="J6" s="11">
        <v>20</v>
      </c>
      <c r="K6" s="9" t="str">
        <f>IF(I6&lt;=J6,"Reponer","OK")</f>
        <v>Reponer</v>
      </c>
      <c r="L6" s="3">
        <f>I6*D6</f>
        <v>71400</v>
      </c>
      <c r="M6" s="4">
        <f>IFERROR((E6-D6)/E6,0)</f>
        <v>0.4</v>
      </c>
    </row>
    <row r="7">
      <c r="A7" s="5" t="inlineStr">
        <is>
          <t xml:space="preserve">TE-001</t>
        </is>
      </c>
      <c r="B7" s="5" t="inlineStr">
        <is>
          <t xml:space="preserve">Té en hebras 100 g</t>
        </is>
      </c>
      <c r="C7" s="5" t="inlineStr">
        <is>
          <t xml:space="preserve">Té</t>
        </is>
      </c>
      <c r="D7" s="6">
        <v>2500</v>
      </c>
      <c r="E7" s="6">
        <v>4500</v>
      </c>
      <c r="F7" s="11">
        <v>35</v>
      </c>
      <c r="G7" s="12">
        <f>SUMIFS(Movimientos!$D$5:$D$300,Movimientos!$B$5:$B$300,A7,Movimientos!$C$5:$C$300,"Entrada")</f>
        <v>0</v>
      </c>
      <c r="H7" s="12">
        <f>SUMIFS(Movimientos!$D$5:$D$300,Movimientos!$B$5:$B$300,A7,Movimientos!$C$5:$C$300,"Salida")</f>
        <v>20</v>
      </c>
      <c r="I7" s="12">
        <f>F7+G7-H7</f>
        <v>15</v>
      </c>
      <c r="J7" s="11">
        <v>10</v>
      </c>
      <c r="K7" s="9" t="str">
        <f>IF(I7&lt;=J7,"Reponer","OK")</f>
        <v>OK</v>
      </c>
      <c r="L7" s="3">
        <f>I7*D7</f>
        <v>37500</v>
      </c>
      <c r="M7" s="4">
        <f>IFERROR((E7-D7)/E7,0)</f>
        <v>0.4444444444444444</v>
      </c>
    </row>
    <row r="8">
      <c r="A8" s="5" t="inlineStr">
        <is>
          <t xml:space="preserve">AZU-001</t>
        </is>
      </c>
      <c r="B8" s="5" t="inlineStr">
        <is>
          <t xml:space="preserve">Azúcar 1 kg</t>
        </is>
      </c>
      <c r="C8" s="5" t="inlineStr">
        <is>
          <t xml:space="preserve">Almacén</t>
        </is>
      </c>
      <c r="D8" s="6">
        <v>900</v>
      </c>
      <c r="E8" s="6">
        <v>1500</v>
      </c>
      <c r="F8" s="11">
        <v>80</v>
      </c>
      <c r="G8" s="12">
        <f>SUMIFS(Movimientos!$D$5:$D$300,Movimientos!$B$5:$B$300,A8,Movimientos!$C$5:$C$300,"Entrada")</f>
        <v>0</v>
      </c>
      <c r="H8" s="12">
        <f>SUMIFS(Movimientos!$D$5:$D$300,Movimientos!$B$5:$B$300,A8,Movimientos!$C$5:$C$300,"Salida")</f>
        <v>20</v>
      </c>
      <c r="I8" s="12">
        <f>F8+G8-H8</f>
        <v>60</v>
      </c>
      <c r="J8" s="11">
        <v>25</v>
      </c>
      <c r="K8" s="9" t="str">
        <f>IF(I8&lt;=J8,"Reponer","OK")</f>
        <v>OK</v>
      </c>
      <c r="L8" s="3">
        <f>I8*D8</f>
        <v>54000</v>
      </c>
      <c r="M8" s="4">
        <f>IFERROR((E8-D8)/E8,0)</f>
        <v>0.4</v>
      </c>
    </row>
    <row r="9">
      <c r="A9" s="5" t="inlineStr">
        <is>
          <t xml:space="preserve">GAL-001</t>
        </is>
      </c>
      <c r="B9" s="5" t="inlineStr">
        <is>
          <t xml:space="preserve">Galletitas de avena x6</t>
        </is>
      </c>
      <c r="C9" s="5" t="inlineStr">
        <is>
          <t xml:space="preserve">Panadería</t>
        </is>
      </c>
      <c r="D9" s="6">
        <v>1100</v>
      </c>
      <c r="E9" s="6">
        <v>2200</v>
      </c>
      <c r="F9" s="11">
        <v>50</v>
      </c>
      <c r="G9" s="12">
        <f>SUMIFS(Movimientos!$D$5:$D$300,Movimientos!$B$5:$B$300,A9,Movimientos!$C$5:$C$300,"Entrada")</f>
        <v>0</v>
      </c>
      <c r="H9" s="12">
        <f>SUMIFS(Movimientos!$D$5:$D$300,Movimientos!$B$5:$B$300,A9,Movimientos!$C$5:$C$300,"Salida")</f>
        <v>38</v>
      </c>
      <c r="I9" s="12">
        <f>F9+G9-H9</f>
        <v>12</v>
      </c>
      <c r="J9" s="11">
        <v>20</v>
      </c>
      <c r="K9" s="9" t="str">
        <f>IF(I9&lt;=J9,"Reponer","OK")</f>
        <v>Reponer</v>
      </c>
      <c r="L9" s="3">
        <f>I9*D9</f>
        <v>13200</v>
      </c>
      <c r="M9" s="4">
        <f>IFERROR((E9-D9)/E9,0)</f>
        <v>0.5</v>
      </c>
    </row>
    <row r="10">
      <c r="A10" s="5" t="inlineStr">
        <is>
          <t xml:space="preserve">TAZ-001</t>
        </is>
      </c>
      <c r="B10" s="5" t="inlineStr">
        <is>
          <t xml:space="preserve">Taza de cerámica</t>
        </is>
      </c>
      <c r="C10" s="5" t="inlineStr">
        <is>
          <t xml:space="preserve">Accesorios</t>
        </is>
      </c>
      <c r="D10" s="6">
        <v>3500</v>
      </c>
      <c r="E10" s="6">
        <v>7500</v>
      </c>
      <c r="F10" s="11">
        <v>24</v>
      </c>
      <c r="G10" s="12">
        <f>SUMIFS(Movimientos!$D$5:$D$300,Movimientos!$B$5:$B$300,A10,Movimientos!$C$5:$C$300,"Entrada")</f>
        <v>0</v>
      </c>
      <c r="H10" s="12">
        <f>SUMIFS(Movimientos!$D$5:$D$300,Movimientos!$B$5:$B$300,A10,Movimientos!$C$5:$C$300,"Salida")</f>
        <v>15</v>
      </c>
      <c r="I10" s="12">
        <f>F10+G10-H10</f>
        <v>9</v>
      </c>
      <c r="J10" s="11">
        <v>6</v>
      </c>
      <c r="K10" s="9" t="str">
        <f>IF(I10&lt;=J10,"Reponer","OK")</f>
        <v>OK</v>
      </c>
      <c r="L10" s="3">
        <f>I10*D10</f>
        <v>31500</v>
      </c>
      <c r="M10" s="4">
        <f>IFERROR((E10-D10)/E10,0)</f>
        <v>0.5333333333333333</v>
      </c>
    </row>
    <row r="11">
      <c r="A11" s="5" t="inlineStr">
        <is>
          <t xml:space="preserve">FIL-001</t>
        </is>
      </c>
      <c r="B11" s="5" t="inlineStr">
        <is>
          <t xml:space="preserve">Filtros de papel x100</t>
        </is>
      </c>
      <c r="C11" s="5" t="inlineStr">
        <is>
          <t xml:space="preserve">Accesorios</t>
        </is>
      </c>
      <c r="D11" s="6">
        <v>1800</v>
      </c>
      <c r="E11" s="6">
        <v>3600</v>
      </c>
      <c r="F11" s="11">
        <v>30</v>
      </c>
      <c r="G11" s="12">
        <f>SUMIFS(Movimientos!$D$5:$D$300,Movimientos!$B$5:$B$300,A11,Movimientos!$C$5:$C$300,"Entrada")</f>
        <v>0</v>
      </c>
      <c r="H11" s="12">
        <f>SUMIFS(Movimientos!$D$5:$D$300,Movimientos!$B$5:$B$300,A11,Movimientos!$C$5:$C$300,"Salida")</f>
        <v>6</v>
      </c>
      <c r="I11" s="12">
        <f>F11+G11-H11</f>
        <v>24</v>
      </c>
      <c r="J11" s="11">
        <v>8</v>
      </c>
      <c r="K11" s="9" t="str">
        <f>IF(I11&lt;=J11,"Reponer","OK")</f>
        <v>OK</v>
      </c>
      <c r="L11" s="3">
        <f>I11*D11</f>
        <v>43200</v>
      </c>
      <c r="M11" s="4">
        <f>IFERROR((E11-D11)/E11,0)</f>
        <v>0.5</v>
      </c>
    </row>
    <row r="12">
      <c r="A12" s="5" t="inlineStr">
        <is>
          <t xml:space="preserve">LEC-001</t>
        </is>
      </c>
      <c r="B12" s="5" t="inlineStr">
        <is>
          <t xml:space="preserve">Leche larga vida 1 L</t>
        </is>
      </c>
      <c r="C12" s="5" t="inlineStr">
        <is>
          <t xml:space="preserve">Almacén</t>
        </is>
      </c>
      <c r="D12" s="6">
        <v>1000</v>
      </c>
      <c r="E12" s="6">
        <v>1700</v>
      </c>
      <c r="F12" s="11">
        <v>90</v>
      </c>
      <c r="G12" s="12">
        <f>SUMIFS(Movimientos!$D$5:$D$300,Movimientos!$B$5:$B$300,A12,Movimientos!$C$5:$C$300,"Entrada")</f>
        <v>24</v>
      </c>
      <c r="H12" s="12">
        <f>SUMIFS(Movimientos!$D$5:$D$300,Movimientos!$B$5:$B$300,A12,Movimientos!$C$5:$C$300,"Salida")</f>
        <v>30</v>
      </c>
      <c r="I12" s="12">
        <f>F12+G12-H12</f>
        <v>84</v>
      </c>
      <c r="J12" s="11">
        <v>36</v>
      </c>
      <c r="K12" s="9" t="str">
        <f>IF(I12&lt;=J12,"Reponer","OK")</f>
        <v>OK</v>
      </c>
      <c r="L12" s="3">
        <f>I12*D12</f>
        <v>84000</v>
      </c>
      <c r="M12" s="4">
        <f>IFERROR((E12-D12)/E12,0)</f>
        <v>0.4117647058823529</v>
      </c>
    </row>
    <row r="13">
      <c r="A13" s="5" t="inlineStr">
        <is>
          <t xml:space="preserve">ALF-001</t>
        </is>
      </c>
      <c r="B13" s="5" t="inlineStr">
        <is>
          <t xml:space="preserve">Alfajor artesanal</t>
        </is>
      </c>
      <c r="C13" s="5" t="inlineStr">
        <is>
          <t xml:space="preserve">Panadería</t>
        </is>
      </c>
      <c r="D13" s="6">
        <v>800</v>
      </c>
      <c r="E13" s="6">
        <v>1800</v>
      </c>
      <c r="F13" s="11">
        <v>70</v>
      </c>
      <c r="G13" s="12">
        <f>SUMIFS(Movimientos!$D$5:$D$300,Movimientos!$B$5:$B$300,A13,Movimientos!$C$5:$C$300,"Entrada")</f>
        <v>0</v>
      </c>
      <c r="H13" s="12">
        <f>SUMIFS(Movimientos!$D$5:$D$300,Movimientos!$B$5:$B$300,A13,Movimientos!$C$5:$C$300,"Salida")</f>
        <v>55</v>
      </c>
      <c r="I13" s="12">
        <f>F13+G13-H13</f>
        <v>15</v>
      </c>
      <c r="J13" s="11">
        <v>30</v>
      </c>
      <c r="K13" s="9" t="str">
        <f>IF(I13&lt;=J13,"Reponer","OK")</f>
        <v>Reponer</v>
      </c>
      <c r="L13" s="3">
        <f>I13*D13</f>
        <v>12000</v>
      </c>
      <c r="M13" s="4">
        <f>IFERROR((E13-D13)/E13,0)</f>
        <v>0.5555555555555556</v>
      </c>
    </row>
    <row r="14">
      <c r="A14" s="5" t="inlineStr">
        <is>
          <t xml:space="preserve">CHO-001</t>
        </is>
      </c>
      <c r="B14" s="5" t="inlineStr">
        <is>
          <t xml:space="preserve">Chocolate para taza 200 g</t>
        </is>
      </c>
      <c r="C14" s="5" t="inlineStr">
        <is>
          <t xml:space="preserve">Almacén</t>
        </is>
      </c>
      <c r="D14" s="6">
        <v>2000</v>
      </c>
      <c r="E14" s="6">
        <v>3800</v>
      </c>
      <c r="F14" s="11">
        <v>28</v>
      </c>
      <c r="G14" s="12">
        <f>SUMIFS(Movimientos!$D$5:$D$300,Movimientos!$B$5:$B$300,A14,Movimientos!$C$5:$C$300,"Entrada")</f>
        <v>0</v>
      </c>
      <c r="H14" s="12">
        <f>SUMIFS(Movimientos!$D$5:$D$300,Movimientos!$B$5:$B$300,A14,Movimientos!$C$5:$C$300,"Salida")</f>
        <v>14</v>
      </c>
      <c r="I14" s="12">
        <f>F14+G14-H14</f>
        <v>14</v>
      </c>
      <c r="J14" s="11">
        <v>10</v>
      </c>
      <c r="K14" s="9" t="str">
        <f>IF(I14&lt;=J14,"Reponer","OK")</f>
        <v>OK</v>
      </c>
      <c r="L14" s="3">
        <f>I14*D14</f>
        <v>28000</v>
      </c>
      <c r="M14" s="4">
        <f>IFERROR((E14-D14)/E14,0)</f>
        <v>0.47368421052631576</v>
      </c>
    </row>
  </sheetData>
  <conditionalFormatting sqref="K5:K14">
    <cfRule type="cellIs" dxfId="0" priority="1" operator="equal">
      <formula>"Reponer"</formula>
    </cfRule>
  </conditionalFormatting>
  <conditionalFormatting sqref="K5:K14">
    <cfRule type="cellIs" dxfId="1" priority="2" operator="equal">
      <formula>"OK"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4" customWidth="1"/>
    <col min="2" max="2" width="14" customWidth="1"/>
    <col min="3" max="3" width="12" customWidth="1"/>
    <col min="4" max="4" width="12" customWidth="1"/>
    <col min="5" max="5" width="40" customWidth="1"/>
  </cols>
  <sheetData>
    <row r="1">
      <c r="A1" s="7" t="inlineStr">
        <is>
          <t xml:space="preserve">Control de stock: movimientos</t>
        </is>
      </c>
    </row>
    <row r="2">
      <c r="A2" s="10" t="inlineStr">
        <is>
          <t xml:space="preserve">Una fila por movimiento. Tipo: Entrada (compra, devolución) o Salida (venta, merma).</t>
        </is>
      </c>
    </row>
    <row r="4">
      <c r="A4" s="1" t="inlineStr">
        <is>
          <t xml:space="preserve">Fecha</t>
        </is>
      </c>
      <c r="B4" s="1" t="inlineStr">
        <is>
          <t xml:space="preserve">Código</t>
        </is>
      </c>
      <c r="C4" s="1" t="inlineStr">
        <is>
          <t xml:space="preserve">Tipo</t>
        </is>
      </c>
      <c r="D4" s="1" t="inlineStr">
        <is>
          <t xml:space="preserve">Cantidad</t>
        </is>
      </c>
      <c r="E4" s="1" t="inlineStr">
        <is>
          <t xml:space="preserve">Nota</t>
        </is>
      </c>
    </row>
    <row r="5">
      <c r="A5" s="15">
        <v>46298</v>
      </c>
      <c r="B5" s="5" t="inlineStr">
        <is>
          <t xml:space="preserve">CAF-001</t>
        </is>
      </c>
      <c r="C5" s="5" t="inlineStr">
        <is>
          <t xml:space="preserve">Salida</t>
        </is>
      </c>
      <c r="D5" s="11">
        <v>12</v>
      </c>
      <c r="E5" s="5" t="inlineStr">
        <is>
          <t xml:space="preserve">Ventas de la semana</t>
        </is>
      </c>
    </row>
    <row r="6">
      <c r="A6" s="15">
        <v>46298</v>
      </c>
      <c r="B6" s="5" t="inlineStr">
        <is>
          <t xml:space="preserve">CAF-002</t>
        </is>
      </c>
      <c r="C6" s="5" t="inlineStr">
        <is>
          <t xml:space="preserve">Salida</t>
        </is>
      </c>
      <c r="D6" s="11">
        <v>18</v>
      </c>
      <c r="E6" s="5" t="inlineStr">
        <is>
          <t xml:space="preserve">Ventas de la semana</t>
        </is>
      </c>
    </row>
    <row r="7">
      <c r="A7" s="15">
        <v>46299</v>
      </c>
      <c r="B7" s="5" t="inlineStr">
        <is>
          <t xml:space="preserve">LEC-001</t>
        </is>
      </c>
      <c r="C7" s="5" t="inlineStr">
        <is>
          <t xml:space="preserve">Salida</t>
        </is>
      </c>
      <c r="D7" s="11">
        <v>30</v>
      </c>
      <c r="E7" s="5" t="inlineStr">
        <is>
          <t xml:space="preserve">Ventas de la semana</t>
        </is>
      </c>
    </row>
    <row r="8">
      <c r="A8" s="15">
        <v>46300</v>
      </c>
      <c r="B8" s="5" t="inlineStr">
        <is>
          <t xml:space="preserve">AZU-001</t>
        </is>
      </c>
      <c r="C8" s="5" t="inlineStr">
        <is>
          <t xml:space="preserve">Salida</t>
        </is>
      </c>
      <c r="D8" s="11">
        <v>20</v>
      </c>
      <c r="E8" s="5" t="inlineStr">
        <is>
          <t xml:space="preserve">Ventas de la semana</t>
        </is>
      </c>
    </row>
    <row r="9">
      <c r="A9" s="15">
        <v>46301</v>
      </c>
      <c r="B9" s="5" t="inlineStr">
        <is>
          <t xml:space="preserve">TAZ-001</t>
        </is>
      </c>
      <c r="C9" s="5" t="inlineStr">
        <is>
          <t xml:space="preserve">Salida</t>
        </is>
      </c>
      <c r="D9" s="11">
        <v>15</v>
      </c>
      <c r="E9" s="5" t="inlineStr">
        <is>
          <t xml:space="preserve">Promo de apertura</t>
        </is>
      </c>
    </row>
    <row r="10">
      <c r="A10" s="15">
        <v>46302</v>
      </c>
      <c r="B10" s="5" t="inlineStr">
        <is>
          <t xml:space="preserve">CAF-001</t>
        </is>
      </c>
      <c r="C10" s="5" t="inlineStr">
        <is>
          <t xml:space="preserve">Entrada</t>
        </is>
      </c>
      <c r="D10" s="11">
        <v>10</v>
      </c>
      <c r="E10" s="5" t="inlineStr">
        <is>
          <t xml:space="preserve">Compra a tostador</t>
        </is>
      </c>
    </row>
    <row r="11">
      <c r="A11" s="15">
        <v>46303</v>
      </c>
      <c r="B11" s="5" t="inlineStr">
        <is>
          <t xml:space="preserve">GAL-001</t>
        </is>
      </c>
      <c r="C11" s="5" t="inlineStr">
        <is>
          <t xml:space="preserve">Salida</t>
        </is>
      </c>
      <c r="D11" s="11">
        <v>38</v>
      </c>
      <c r="E11" s="5" t="inlineStr">
        <is>
          <t xml:space="preserve">Ventas de la semana</t>
        </is>
      </c>
    </row>
    <row r="12">
      <c r="A12" s="15">
        <v>46304</v>
      </c>
      <c r="B12" s="5" t="inlineStr">
        <is>
          <t xml:space="preserve">ALF-001</t>
        </is>
      </c>
      <c r="C12" s="5" t="inlineStr">
        <is>
          <t xml:space="preserve">Salida</t>
        </is>
      </c>
      <c r="D12" s="11">
        <v>55</v>
      </c>
      <c r="E12" s="5" t="inlineStr">
        <is>
          <t xml:space="preserve">Ventas de la semana</t>
        </is>
      </c>
    </row>
    <row r="13">
      <c r="A13" s="15">
        <v>46305</v>
      </c>
      <c r="B13" s="5" t="inlineStr">
        <is>
          <t xml:space="preserve">CHO-001</t>
        </is>
      </c>
      <c r="C13" s="5" t="inlineStr">
        <is>
          <t xml:space="preserve">Salida</t>
        </is>
      </c>
      <c r="D13" s="11">
        <v>14</v>
      </c>
      <c r="E13" s="5" t="inlineStr">
        <is>
          <t xml:space="preserve">Ventas de la semana</t>
        </is>
      </c>
    </row>
    <row r="14">
      <c r="A14" s="15">
        <v>46306</v>
      </c>
      <c r="B14" s="5" t="inlineStr">
        <is>
          <t xml:space="preserve">LEC-001</t>
        </is>
      </c>
      <c r="C14" s="5" t="inlineStr">
        <is>
          <t xml:space="preserve">Entrada</t>
        </is>
      </c>
      <c r="D14" s="11">
        <v>24</v>
      </c>
      <c r="E14" s="5" t="inlineStr">
        <is>
          <t xml:space="preserve">Compra a proveedor</t>
        </is>
      </c>
    </row>
    <row r="15">
      <c r="A15" s="15">
        <v>46307</v>
      </c>
      <c r="B15" s="5" t="inlineStr">
        <is>
          <t xml:space="preserve">TE-001</t>
        </is>
      </c>
      <c r="C15" s="5" t="inlineStr">
        <is>
          <t xml:space="preserve">Salida</t>
        </is>
      </c>
      <c r="D15" s="11">
        <v>20</v>
      </c>
      <c r="E15" s="5" t="inlineStr">
        <is>
          <t xml:space="preserve">Ventas de la semana</t>
        </is>
      </c>
    </row>
    <row r="16">
      <c r="A16" s="15">
        <v>46308</v>
      </c>
      <c r="B16" s="5" t="inlineStr">
        <is>
          <t xml:space="preserve">CAF-002</t>
        </is>
      </c>
      <c r="C16" s="5" t="inlineStr">
        <is>
          <t xml:space="preserve">Salida</t>
        </is>
      </c>
      <c r="D16" s="11">
        <v>25</v>
      </c>
      <c r="E16" s="5" t="inlineStr">
        <is>
          <t xml:space="preserve">Ventas de la semana</t>
        </is>
      </c>
    </row>
    <row r="17">
      <c r="A17" s="15">
        <v>46309</v>
      </c>
      <c r="B17" s="5" t="inlineStr">
        <is>
          <t xml:space="preserve">FIL-001</t>
        </is>
      </c>
      <c r="C17" s="5" t="inlineStr">
        <is>
          <t xml:space="preserve">Salida</t>
        </is>
      </c>
      <c r="D17" s="11">
        <v>6</v>
      </c>
      <c r="E17" s="5" t="inlineStr">
        <is>
          <t xml:space="preserve">Ventas de la semana</t>
        </is>
      </c>
    </row>
    <row r="18">
      <c r="A18" s="15">
        <v>46310</v>
      </c>
      <c r="B18" s="5" t="inlineStr">
        <is>
          <t xml:space="preserve">CAF-001</t>
        </is>
      </c>
      <c r="C18" s="5" t="inlineStr">
        <is>
          <t xml:space="preserve">Salida</t>
        </is>
      </c>
      <c r="D18" s="11">
        <v>14</v>
      </c>
      <c r="E18" s="5" t="inlineStr">
        <is>
          <t xml:space="preserve">Ventas de la semana</t>
        </is>
      </c>
    </row>
    <row r="19">
      <c r="A19" s="15"/>
      <c r="B19" s="5"/>
      <c r="C19" s="5"/>
      <c r="D19" s="11"/>
      <c r="E19" s="5"/>
    </row>
    <row r="20">
      <c r="A20" s="15"/>
      <c r="B20" s="5"/>
      <c r="C20" s="5"/>
      <c r="D20" s="11"/>
      <c r="E20" s="5"/>
    </row>
    <row r="21">
      <c r="A21" s="15"/>
      <c r="B21" s="5"/>
      <c r="C21" s="5"/>
      <c r="D21" s="11"/>
      <c r="E21" s="5"/>
    </row>
    <row r="22">
      <c r="A22" s="15"/>
      <c r="B22" s="5"/>
      <c r="C22" s="5"/>
      <c r="D22" s="11"/>
      <c r="E22" s="5"/>
    </row>
    <row r="23">
      <c r="A23" s="15"/>
      <c r="B23" s="5"/>
      <c r="C23" s="5"/>
      <c r="D23" s="11"/>
      <c r="E23" s="5"/>
    </row>
    <row r="24">
      <c r="A24" s="15"/>
      <c r="B24" s="5"/>
      <c r="C24" s="5"/>
      <c r="D24" s="11"/>
      <c r="E24" s="5"/>
    </row>
    <row r="25">
      <c r="A25" s="15"/>
      <c r="B25" s="5"/>
      <c r="C25" s="5"/>
      <c r="D25" s="11"/>
      <c r="E25" s="5"/>
    </row>
    <row r="26">
      <c r="A26" s="15"/>
      <c r="B26" s="5"/>
      <c r="C26" s="5"/>
      <c r="D26" s="11"/>
      <c r="E26" s="5"/>
    </row>
    <row r="27">
      <c r="A27" s="15"/>
      <c r="B27" s="5"/>
      <c r="C27" s="5"/>
      <c r="D27" s="11"/>
      <c r="E27" s="5"/>
    </row>
    <row r="28">
      <c r="A28" s="15"/>
      <c r="B28" s="5"/>
      <c r="C28" s="5"/>
      <c r="D28" s="11"/>
      <c r="E28" s="5"/>
    </row>
    <row r="29">
      <c r="A29" s="15"/>
      <c r="B29" s="5"/>
      <c r="C29" s="5"/>
      <c r="D29" s="11"/>
      <c r="E29" s="5"/>
    </row>
    <row r="30">
      <c r="A30" s="15"/>
      <c r="B30" s="5"/>
      <c r="C30" s="5"/>
      <c r="D30" s="11"/>
      <c r="E30" s="5"/>
    </row>
    <row r="31">
      <c r="A31" s="15"/>
      <c r="B31" s="5"/>
      <c r="C31" s="5"/>
      <c r="D31" s="11"/>
      <c r="E31" s="5"/>
    </row>
    <row r="32">
      <c r="A32" s="15"/>
      <c r="B32" s="5"/>
      <c r="C32" s="5"/>
      <c r="D32" s="11"/>
      <c r="E32" s="5"/>
    </row>
    <row r="33">
      <c r="A33" s="15"/>
      <c r="B33" s="5"/>
      <c r="C33" s="5"/>
      <c r="D33" s="11"/>
      <c r="E33" s="5"/>
    </row>
    <row r="34">
      <c r="A34" s="15"/>
      <c r="B34" s="5"/>
      <c r="C34" s="5"/>
      <c r="D34" s="11"/>
      <c r="E34" s="5"/>
    </row>
    <row r="35">
      <c r="A35" s="15"/>
      <c r="B35" s="5"/>
      <c r="C35" s="5"/>
      <c r="D35" s="11"/>
      <c r="E35" s="5"/>
    </row>
    <row r="36">
      <c r="A36" s="15"/>
      <c r="B36" s="5"/>
      <c r="C36" s="5"/>
      <c r="D36" s="11"/>
      <c r="E36" s="5"/>
    </row>
    <row r="37">
      <c r="A37" s="15"/>
      <c r="B37" s="5"/>
      <c r="C37" s="5"/>
      <c r="D37" s="11"/>
      <c r="E37" s="5"/>
    </row>
    <row r="38">
      <c r="A38" s="15"/>
      <c r="B38" s="5"/>
      <c r="C38" s="5"/>
      <c r="D38" s="11"/>
      <c r="E38" s="5"/>
    </row>
    <row r="39">
      <c r="A39" s="15"/>
      <c r="B39" s="5"/>
      <c r="C39" s="5"/>
      <c r="D39" s="11"/>
      <c r="E39" s="5"/>
    </row>
    <row r="40">
      <c r="A40" s="15"/>
      <c r="B40" s="5"/>
      <c r="C40" s="5"/>
      <c r="D40" s="11"/>
      <c r="E40" s="5"/>
    </row>
  </sheetData>
  <mergeCells count="1">
    <mergeCell ref="A2:E2"/>
  </mergeCells>
  <dataValidations count="1">
    <dataValidation type="list" allowBlank="1" showInputMessage="1" showErrorMessage="1" sqref="C5:C300">
      <formula1>"Entrada,Salida"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40" customWidth="1"/>
    <col min="2" max="2" width="22" customWidth="1"/>
  </cols>
  <sheetData>
    <row r="1">
      <c r="A1" s="7" t="inlineStr">
        <is>
          <t xml:space="preserve">Resumen del inventario</t>
        </is>
      </c>
    </row>
    <row r="3">
      <c r="A3" s="9" t="inlineStr">
        <is>
          <t xml:space="preserve">Productos cargados</t>
        </is>
      </c>
      <c r="B3" s="12">
        <f>COUNTA(Productos!A5:A14)</f>
        <v>10</v>
      </c>
    </row>
    <row r="4">
      <c r="A4" s="9" t="inlineStr">
        <is>
          <t xml:space="preserve">Productos a reponer</t>
        </is>
      </c>
      <c r="B4" s="12">
        <f>COUNTIF(Productos!K5:K14,"Reponer")</f>
        <v>3</v>
      </c>
    </row>
    <row r="5">
      <c r="A5" s="9" t="inlineStr">
        <is>
          <t xml:space="preserve">Unidades en stock</t>
        </is>
      </c>
      <c r="B5" s="12">
        <f>SUM(Productos!I5:I14)</f>
        <v>274</v>
      </c>
    </row>
    <row r="6">
      <c r="A6" s="13" t="inlineStr">
        <is>
          <t xml:space="preserve">Valor del stock a costo ($)</t>
        </is>
      </c>
      <c r="B6" s="8">
        <f>SUM(Productos!L5:L14)</f>
        <v>710800</v>
      </c>
    </row>
    <row r="8" ht="32" customHeight="1">
      <c r="A8" s="10" t="inlineStr">
        <is>
          <t xml:space="preserve">Tip: ordená "Productos" por valor del stock para ver qué producto inmoviliza más plata (análisis ABC).</t>
        </is>
      </c>
    </row>
  </sheetData>
  <mergeCells count="1">
    <mergeCell ref="A8:B8"/>
  </mergeCells>
  <pageMargins left="0.7" right="0.7" top="0.75" bottom="0.75" header="0.3" footer="0.3"/>
</worksheet>
</file>